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90" windowWidth="13155" windowHeight="9150"/>
  </bookViews>
  <sheets>
    <sheet name="Sheet1" sheetId="1" r:id="rId1"/>
    <sheet name="Sheet2" sheetId="2" r:id="rId2"/>
  </sheets>
  <definedNames>
    <definedName name="_xlnm.Print_Titles" localSheetId="0">Sheet1!$A:$C,Sheet1!$2:$2</definedName>
    <definedName name="QB_COLUMN_76200" localSheetId="0" hidden="1">Sheet1!$D$2</definedName>
    <definedName name="QB_DATA_0" localSheetId="0" hidden="1">Sheet1!$5:$5,Sheet1!#REF!,Sheet1!#REF!,Sheet1!$6:$6,Sheet1!$9:$9,Sheet1!$10:$10,Sheet1!$11:$11,Sheet1!$12:$12,Sheet1!$13:$13,Sheet1!$14:$14,Sheet1!$15:$15,Sheet1!$18:$18,Sheet1!$19:$19,Sheet1!$20:$20,Sheet1!$21:$21,Sheet1!$22:$22</definedName>
    <definedName name="QB_DATA_1" localSheetId="0" hidden="1">Sheet1!$25:$25,Sheet1!$26:$26,Sheet1!$27:$27,Sheet1!$28:$28,Sheet1!$29:$29,Sheet1!$30:$30,Sheet1!$33:$33,Sheet1!#REF!,Sheet1!$34:$34,Sheet1!$40:$40,Sheet1!$41:$41,Sheet1!$42:$42,Sheet1!$43:$43,Sheet1!$44:$44,Sheet1!$45:$45,Sheet1!$48:$48</definedName>
    <definedName name="QB_DATA_2" localSheetId="0" hidden="1">Sheet1!$53:$53,Sheet1!$54:$54,Sheet1!$57:$57,Sheet1!$58:$58,Sheet1!$59:$59,Sheet1!$60:$60,Sheet1!$61:$61,Sheet1!$62:$62,Sheet1!$63:$63,Sheet1!$64:$64,Sheet1!$65:$65,Sheet1!$66:$66,Sheet1!$67:$67,Sheet1!$68:$68,Sheet1!$69:$69,Sheet1!$70:$70</definedName>
    <definedName name="QB_DATA_3" localSheetId="0" hidden="1">Sheet1!$71:$71,Sheet1!$75:$75,Sheet1!$76:$76,Sheet1!$77:$77,Sheet1!$78:$78,Sheet1!$79:$79,Sheet1!$83:$83,Sheet1!$85:$85,Sheet1!$86:$86,Sheet1!$87:$87,Sheet1!$91:$91,Sheet1!$92:$92,Sheet1!$93:$93,Sheet1!$94:$94,Sheet1!$95:$95,Sheet1!$98:$98</definedName>
    <definedName name="QB_FORMULA_0" localSheetId="0" hidden="1">Sheet1!$D$7,Sheet1!$D$16,Sheet1!$D$23,Sheet1!$D$31,Sheet1!$D$35,Sheet1!$D$36,Sheet1!#REF!,Sheet1!$D$46,Sheet1!$D$49,Sheet1!$D$55,Sheet1!$D$72,Sheet1!$D$73,Sheet1!$D$80,Sheet1!$D$88,Sheet1!$D$96,Sheet1!$D$97</definedName>
    <definedName name="QB_FORMULA_1" localSheetId="0" hidden="1">Sheet1!$D$99,Sheet1!$D$101</definedName>
    <definedName name="QB_ROW_109230" localSheetId="0" hidden="1">Sheet1!$A$98</definedName>
    <definedName name="QB_ROW_110250" localSheetId="0" hidden="1">Sheet1!$C$71</definedName>
    <definedName name="QB_ROW_111240" localSheetId="0" hidden="1">Sheet1!$B$30</definedName>
    <definedName name="QB_ROW_112250" localSheetId="0" hidden="1">Sheet1!$C$70</definedName>
    <definedName name="QB_ROW_113250" localSheetId="0" hidden="1">Sheet1!$C$68</definedName>
    <definedName name="QB_ROW_114250" localSheetId="0" hidden="1">Sheet1!$C$66</definedName>
    <definedName name="QB_ROW_115250" localSheetId="0" hidden="1">Sheet1!$C$62</definedName>
    <definedName name="QB_ROW_116250" localSheetId="0" hidden="1">Sheet1!$C$60</definedName>
    <definedName name="QB_ROW_117250" localSheetId="0" hidden="1">Sheet1!$C$58</definedName>
    <definedName name="QB_ROW_118240" localSheetId="0" hidden="1">Sheet1!$B$43</definedName>
    <definedName name="QB_ROW_121240" localSheetId="0" hidden="1">Sheet1!$B$44</definedName>
    <definedName name="QB_ROW_122040" localSheetId="0" hidden="1">Sheet1!$B$84</definedName>
    <definedName name="QB_ROW_122340" localSheetId="0" hidden="1">Sheet1!$B$88</definedName>
    <definedName name="QB_ROW_123040" localSheetId="0" hidden="1">Sheet1!$B$90</definedName>
    <definedName name="QB_ROW_123340" localSheetId="0" hidden="1">Sheet1!$B$96</definedName>
    <definedName name="QB_ROW_132240" localSheetId="0" hidden="1">Sheet1!$B$77</definedName>
    <definedName name="QB_ROW_13250" localSheetId="0" hidden="1">Sheet1!$C$59</definedName>
    <definedName name="QB_ROW_135240" localSheetId="0" hidden="1">Sheet1!$B$33</definedName>
    <definedName name="QB_ROW_136240" localSheetId="0" hidden="1">Sheet1!#REF!</definedName>
    <definedName name="QB_ROW_137240" localSheetId="0" hidden="1">Sheet1!$B$76</definedName>
    <definedName name="QB_ROW_138240" localSheetId="0" hidden="1">Sheet1!$B$75</definedName>
    <definedName name="QB_ROW_141240" localSheetId="0" hidden="1">Sheet1!$B$34</definedName>
    <definedName name="QB_ROW_142240" localSheetId="0" hidden="1">Sheet1!$B$45</definedName>
    <definedName name="QB_ROW_14240" localSheetId="0" hidden="1">Sheet1!$B$78</definedName>
    <definedName name="QB_ROW_15250" localSheetId="0" hidden="1">Sheet1!$C$93</definedName>
    <definedName name="QB_ROW_157030" localSheetId="0" hidden="1">Sheet1!$A$32</definedName>
    <definedName name="QB_ROW_157330" localSheetId="0" hidden="1">Sheet1!$A$35</definedName>
    <definedName name="QB_ROW_158250" localSheetId="0" hidden="1">Sheet1!$C$95</definedName>
    <definedName name="QB_ROW_160240" localSheetId="0" hidden="1">Sheet1!$B$40</definedName>
    <definedName name="QB_ROW_162250" localSheetId="0" hidden="1">Sheet1!$C$92</definedName>
    <definedName name="QB_ROW_163250" localSheetId="0" hidden="1">Sheet1!$C$91</definedName>
    <definedName name="QB_ROW_164040" localSheetId="0" hidden="1">Sheet1!$B$56</definedName>
    <definedName name="QB_ROW_164340" localSheetId="0" hidden="1">Sheet1!$B$72</definedName>
    <definedName name="QB_ROW_165030" localSheetId="0" hidden="1">Sheet1!$A$74</definedName>
    <definedName name="QB_ROW_165330" localSheetId="0" hidden="1">Sheet1!$A$80</definedName>
    <definedName name="QB_ROW_167240" localSheetId="0" hidden="1">Sheet1!$B$83</definedName>
    <definedName name="QB_ROW_169240" localSheetId="0" hidden="1">Sheet1!$B$9</definedName>
    <definedName name="QB_ROW_18301" localSheetId="0" hidden="1">Sheet1!$C$101</definedName>
    <definedName name="QB_ROW_20022" localSheetId="0" hidden="1">Sheet1!$C$3</definedName>
    <definedName name="QB_ROW_20322" localSheetId="0" hidden="1">Sheet1!$C$36</definedName>
    <definedName name="QB_ROW_21022" localSheetId="0" hidden="1">Sheet1!$C$38</definedName>
    <definedName name="QB_ROW_21322" localSheetId="0" hidden="1">Sheet1!$C$99</definedName>
    <definedName name="QB_ROW_32240" localSheetId="0" hidden="1">Sheet1!$B$11</definedName>
    <definedName name="QB_ROW_33240" localSheetId="0" hidden="1">Sheet1!$B$10</definedName>
    <definedName name="QB_ROW_35030" localSheetId="0" hidden="1">Sheet1!$A$4</definedName>
    <definedName name="QB_ROW_35240" localSheetId="0" hidden="1">Sheet1!$B$6</definedName>
    <definedName name="QB_ROW_35330" localSheetId="0" hidden="1">Sheet1!$A$7</definedName>
    <definedName name="QB_ROW_36240" localSheetId="0" hidden="1">Sheet1!$B$5</definedName>
    <definedName name="QB_ROW_38240" localSheetId="0" hidden="1">Sheet1!$B$12</definedName>
    <definedName name="QB_ROW_39030" localSheetId="0" hidden="1">Sheet1!$A$8</definedName>
    <definedName name="QB_ROW_39330" localSheetId="0" hidden="1">Sheet1!$A$16</definedName>
    <definedName name="QB_ROW_40240" localSheetId="0" hidden="1">Sheet1!$B$13</definedName>
    <definedName name="QB_ROW_41240" localSheetId="0" hidden="1">Sheet1!$B$14</definedName>
    <definedName name="QB_ROW_42240" localSheetId="0" hidden="1">Sheet1!$B$15</definedName>
    <definedName name="QB_ROW_43030" localSheetId="0" hidden="1">Sheet1!$A$17</definedName>
    <definedName name="QB_ROW_43330" localSheetId="0" hidden="1">Sheet1!$A$23</definedName>
    <definedName name="QB_ROW_44240" localSheetId="0" hidden="1">Sheet1!$B$18</definedName>
    <definedName name="QB_ROW_46240" localSheetId="0" hidden="1">Sheet1!$B$22</definedName>
    <definedName name="QB_ROW_48030" localSheetId="0" hidden="1">Sheet1!$A$24</definedName>
    <definedName name="QB_ROW_48330" localSheetId="0" hidden="1">Sheet1!$A$31</definedName>
    <definedName name="QB_ROW_50240" localSheetId="0" hidden="1">Sheet1!$B$26</definedName>
    <definedName name="QB_ROW_51240" localSheetId="0" hidden="1">Sheet1!$B$28</definedName>
    <definedName name="QB_ROW_54240" localSheetId="0" hidden="1">Sheet1!#REF!</definedName>
    <definedName name="QB_ROW_55030" localSheetId="0" hidden="1">Sheet1!$A$39</definedName>
    <definedName name="QB_ROW_55330" localSheetId="0" hidden="1">Sheet1!$A$46</definedName>
    <definedName name="QB_ROW_56240" localSheetId="0" hidden="1">Sheet1!$B$41</definedName>
    <definedName name="QB_ROW_57240" localSheetId="0" hidden="1">Sheet1!$B$42</definedName>
    <definedName name="QB_ROW_58250" localSheetId="0" hidden="1">Sheet1!$C$54</definedName>
    <definedName name="QB_ROW_59030" localSheetId="0" hidden="1">Sheet1!$A$47</definedName>
    <definedName name="QB_ROW_59330" localSheetId="0" hidden="1">Sheet1!$A$49</definedName>
    <definedName name="QB_ROW_60240" localSheetId="0" hidden="1">Sheet1!$B$48</definedName>
    <definedName name="QB_ROW_62250" localSheetId="0" hidden="1">Sheet1!$C$87</definedName>
    <definedName name="QB_ROW_64040" localSheetId="0" hidden="1">Sheet1!$B$52</definedName>
    <definedName name="QB_ROW_64340" localSheetId="0" hidden="1">Sheet1!$B$55</definedName>
    <definedName name="QB_ROW_65250" localSheetId="0" hidden="1">Sheet1!$C$53</definedName>
    <definedName name="QB_ROW_67030" localSheetId="0" hidden="1">Sheet1!$A$82</definedName>
    <definedName name="QB_ROW_67330" localSheetId="0" hidden="1">Sheet1!$A$97</definedName>
    <definedName name="QB_ROW_68250" localSheetId="0" hidden="1">Sheet1!$C$86</definedName>
    <definedName name="QB_ROW_69250" localSheetId="0" hidden="1">Sheet1!$C$85</definedName>
    <definedName name="QB_ROW_70250" localSheetId="0" hidden="1">Sheet1!$C$61</definedName>
    <definedName name="QB_ROW_71030" localSheetId="0" hidden="1">Sheet1!$A$51</definedName>
    <definedName name="QB_ROW_71330" localSheetId="0" hidden="1">Sheet1!$A$73</definedName>
    <definedName name="QB_ROW_72250" localSheetId="0" hidden="1">Sheet1!$C$69</definedName>
    <definedName name="QB_ROW_73250" localSheetId="0" hidden="1">Sheet1!$C$67</definedName>
    <definedName name="QB_ROW_74250" localSheetId="0" hidden="1">Sheet1!$C$65</definedName>
    <definedName name="QB_ROW_77250" localSheetId="0" hidden="1">Sheet1!$C$64</definedName>
    <definedName name="QB_ROW_78250" localSheetId="0" hidden="1">Sheet1!$C$57</definedName>
    <definedName name="QB_ROW_79250" localSheetId="0" hidden="1">Sheet1!$C$63</definedName>
    <definedName name="QB_ROW_80240" localSheetId="0" hidden="1">Sheet1!$B$27</definedName>
    <definedName name="QB_ROW_81250" localSheetId="0" hidden="1">Sheet1!$C$94</definedName>
    <definedName name="QB_ROW_82240" localSheetId="0" hidden="1">Sheet1!$B$79</definedName>
    <definedName name="QB_ROW_86311" localSheetId="0" hidden="1">Sheet1!#REF!</definedName>
    <definedName name="QB_ROW_87240" localSheetId="0" hidden="1">Sheet1!$B$19</definedName>
    <definedName name="QB_ROW_88240" localSheetId="0" hidden="1">Sheet1!$B$20</definedName>
    <definedName name="QB_ROW_89240" localSheetId="0" hidden="1">Sheet1!$B$21</definedName>
    <definedName name="QB_ROW_95240" localSheetId="0" hidden="1">Sheet1!#REF!</definedName>
    <definedName name="QB_ROW_96240" localSheetId="0" hidden="1">Sheet1!$B$29</definedName>
    <definedName name="QB_ROW_97240" localSheetId="0" hidden="1">Sheet1!$B$25</definedName>
    <definedName name="QBCANSUPPORTUPDATE" localSheetId="0">TRUE</definedName>
    <definedName name="QBCOMPANYFILENAME" localSheetId="0">"C:\Users\Public\Documents\Intuit\QuickBooks\Company Files\Town of Pelzer.qbw"</definedName>
    <definedName name="QBENDDATE" localSheetId="0">20160630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"1137198763fb456dbd495380646674b5"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20150701</definedName>
  </definedNames>
  <calcPr calcId="145621"/>
</workbook>
</file>

<file path=xl/calcChain.xml><?xml version="1.0" encoding="utf-8"?>
<calcChain xmlns="http://schemas.openxmlformats.org/spreadsheetml/2006/main">
  <c r="F85" i="1" l="1"/>
  <c r="F86" i="1"/>
  <c r="F93" i="1"/>
  <c r="F42" i="1"/>
  <c r="I94" i="1"/>
  <c r="I92" i="1" l="1"/>
  <c r="I93" i="1"/>
  <c r="I95" i="1"/>
  <c r="I91" i="1"/>
  <c r="H86" i="1"/>
  <c r="H87" i="1"/>
  <c r="H8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57" i="1"/>
  <c r="J54" i="1"/>
  <c r="J53" i="1"/>
  <c r="K48" i="1"/>
  <c r="K43" i="1"/>
  <c r="K44" i="1"/>
  <c r="K45" i="1"/>
  <c r="K42" i="1"/>
  <c r="K41" i="1"/>
  <c r="K40" i="1"/>
  <c r="J26" i="1"/>
  <c r="J27" i="1"/>
  <c r="J28" i="1"/>
  <c r="J29" i="1"/>
  <c r="J30" i="1"/>
  <c r="J25" i="1"/>
  <c r="H22" i="1"/>
  <c r="H21" i="1"/>
  <c r="I20" i="1"/>
  <c r="I19" i="1"/>
  <c r="H18" i="1"/>
  <c r="K15" i="1"/>
  <c r="K10" i="1"/>
  <c r="K11" i="1"/>
  <c r="K12" i="1"/>
  <c r="K13" i="1"/>
  <c r="K14" i="1"/>
  <c r="K9" i="1"/>
  <c r="K5" i="1"/>
  <c r="J36" i="1" l="1"/>
  <c r="I36" i="1"/>
  <c r="I99" i="1"/>
  <c r="I101" i="1" s="1"/>
  <c r="J99" i="1"/>
  <c r="K36" i="1"/>
  <c r="H36" i="1"/>
  <c r="K99" i="1"/>
  <c r="K101" i="1" s="1"/>
  <c r="H99" i="1"/>
  <c r="F96" i="1"/>
  <c r="F88" i="1"/>
  <c r="F80" i="1"/>
  <c r="F72" i="1"/>
  <c r="F55" i="1"/>
  <c r="F49" i="1"/>
  <c r="F46" i="1"/>
  <c r="F35" i="1"/>
  <c r="F31" i="1"/>
  <c r="F23" i="1"/>
  <c r="F16" i="1"/>
  <c r="F7" i="1"/>
  <c r="D96" i="1"/>
  <c r="D88" i="1"/>
  <c r="D80" i="1"/>
  <c r="D72" i="1"/>
  <c r="D55" i="1"/>
  <c r="D49" i="1"/>
  <c r="D46" i="1"/>
  <c r="D35" i="1"/>
  <c r="D31" i="1"/>
  <c r="D23" i="1"/>
  <c r="D16" i="1"/>
  <c r="D7" i="1"/>
  <c r="J101" i="1" l="1"/>
  <c r="H101" i="1"/>
  <c r="D36" i="1"/>
  <c r="D97" i="1"/>
  <c r="D73" i="1"/>
  <c r="D99" i="1" s="1"/>
  <c r="F97" i="1"/>
  <c r="F73" i="1"/>
  <c r="F36" i="1"/>
  <c r="D101" i="1" l="1"/>
  <c r="F99" i="1"/>
  <c r="F101" i="1" s="1"/>
  <c r="F103" i="1" s="1"/>
</calcChain>
</file>

<file path=xl/sharedStrings.xml><?xml version="1.0" encoding="utf-8"?>
<sst xmlns="http://schemas.openxmlformats.org/spreadsheetml/2006/main" count="104" uniqueCount="103">
  <si>
    <t>Jul '15 - Jun 16</t>
  </si>
  <si>
    <t>Income</t>
  </si>
  <si>
    <t>4100 · Interest Income</t>
  </si>
  <si>
    <t>4110-1 · Interest - General</t>
  </si>
  <si>
    <t>4100 · Interest Income - Other</t>
  </si>
  <si>
    <t>Total 4100 · Interest Income</t>
  </si>
  <si>
    <t>4200 · Other Revenue</t>
  </si>
  <si>
    <t>4213-1 · Hospitality Tax Revenue</t>
  </si>
  <si>
    <t>4030-1 · Franchise Fees</t>
  </si>
  <si>
    <t>4020-1 · Rental Income</t>
  </si>
  <si>
    <t>4095-1 · Miscellaneous - General</t>
  </si>
  <si>
    <t>4210-1 · MASC Income - all pgms</t>
  </si>
  <si>
    <t>4211-1 · Aid to Subdivisions</t>
  </si>
  <si>
    <t>4212-1 · Accomodations Tax Revenue</t>
  </si>
  <si>
    <t>Total 4200 · Other Revenue</t>
  </si>
  <si>
    <t>4300 · Revenue - W/S/T</t>
  </si>
  <si>
    <t>4301 · Water Revenue</t>
  </si>
  <si>
    <t>4302 · Sewer Revenue</t>
  </si>
  <si>
    <t>4303 · ReWa (surcharge) Revenue</t>
  </si>
  <si>
    <t>4304 · Trash revenue</t>
  </si>
  <si>
    <t>4340-2 · Late Payments</t>
  </si>
  <si>
    <t>Total 4300 · Revenue - W/S/T</t>
  </si>
  <si>
    <t>4400-3 · Revenue - Recreation Dept</t>
  </si>
  <si>
    <t>4410-4 · BallFields Revenue</t>
  </si>
  <si>
    <t>4411-3 · Community Building-All</t>
  </si>
  <si>
    <t>4413-3 · Gym &amp; Basketball Revenue</t>
  </si>
  <si>
    <t>4412-3 · Swimming Pool-admission</t>
  </si>
  <si>
    <t>4412-4 · Concessions income - pool</t>
  </si>
  <si>
    <t>4414 · Football revenues</t>
  </si>
  <si>
    <t>Total 4400-3 · Revenue - Recreation Dept</t>
  </si>
  <si>
    <t>4990 · Grant Funds - Total</t>
  </si>
  <si>
    <t>4998 · Funds from S.C. B&amp;CB (SRF)</t>
  </si>
  <si>
    <t>4996 · Funds-EPA Brownsfield</t>
  </si>
  <si>
    <t>Total 4990 · Grant Funds - Total</t>
  </si>
  <si>
    <t>Total Income</t>
  </si>
  <si>
    <t>Expense</t>
  </si>
  <si>
    <t>5000 · Gen. Administration</t>
  </si>
  <si>
    <t>5051 · Credit Card Fees</t>
  </si>
  <si>
    <t>5001 · Employee Exp. - Gen. Admin.</t>
  </si>
  <si>
    <t>5002 · Daily Operations - Matl &amp; Suppl</t>
  </si>
  <si>
    <t>5003 · Historic Dept (NHT, CPHS, etc.)</t>
  </si>
  <si>
    <t>5006 · Rescue Sq. Bldg expenses</t>
  </si>
  <si>
    <t>5050 · Brownsfield Expenses</t>
  </si>
  <si>
    <t>Total 5000 · Gen. Administration</t>
  </si>
  <si>
    <t>5004 · Streets &amp; Highways</t>
  </si>
  <si>
    <t>5005 · Daily Operations-Streets+lights</t>
  </si>
  <si>
    <t>Total 5004 · Streets &amp; Highways</t>
  </si>
  <si>
    <t>5016 · Recreation Expenses-General</t>
  </si>
  <si>
    <t>5009 · Parks &amp; Rec- Indirect Expenses</t>
  </si>
  <si>
    <t>5010 · Gen. Recreation-Labor &amp; EB</t>
  </si>
  <si>
    <t>5011 · Parks &amp; Rec.-O&amp;M General Exp.</t>
  </si>
  <si>
    <t>Total 5009 · Parks &amp; Rec- Indirect Expenses</t>
  </si>
  <si>
    <t>5009-1 · Parks &amp; Rec. - Direct Dept. Exp</t>
  </si>
  <si>
    <t>5023 · Concession-ballfield, basketbal</t>
  </si>
  <si>
    <t>5024-1 · Football - Labor &amp; EB</t>
  </si>
  <si>
    <t>5024 · Football - O&amp;M</t>
  </si>
  <si>
    <t>5025-1 · Gym - Labor &amp; EB</t>
  </si>
  <si>
    <t>5025 · Gym Expense-O&amp;M</t>
  </si>
  <si>
    <t>5026-1 · Ballfield - Labor &amp; EB</t>
  </si>
  <si>
    <t>5026 · Ballfield &amp; Baseball-O&amp;M</t>
  </si>
  <si>
    <t>5022 · Miscellaneous &amp; Other Areas</t>
  </si>
  <si>
    <t>5019 · Concessions-pool expense</t>
  </si>
  <si>
    <t>5018-1 · Swim Pool - Labor &amp; EB</t>
  </si>
  <si>
    <t>5018 · Swimming Pool - O&amp;M</t>
  </si>
  <si>
    <t>5017-1 · Community Bldg-Labor &amp; EB</t>
  </si>
  <si>
    <t>5017 · Community Building-O&amp;M</t>
  </si>
  <si>
    <t>5028-1 · Park expense-Labor &amp; EB</t>
  </si>
  <si>
    <t>5028 · Park Expenses-O&amp;M</t>
  </si>
  <si>
    <t>Total 5009-1 · Parks &amp; Rec. - Direct Dept. Exp</t>
  </si>
  <si>
    <t>Total 5016 · Recreation Expenses-General</t>
  </si>
  <si>
    <t>5015-50 · Land &amp; Facility - Total</t>
  </si>
  <si>
    <t>5015-4 · Land&amp;Facil. - Phase 2 Sewer Rep</t>
  </si>
  <si>
    <t>5015-3 · Land&amp;Facil-ReWa Proj WEST PELZE</t>
  </si>
  <si>
    <t>5015-2 · Land&amp;Facil.-ReWa Project PELZER</t>
  </si>
  <si>
    <t>5015-1 · Land&amp;Faci. - Phase 1 Sewer Repl</t>
  </si>
  <si>
    <t>5015 · Land &amp; Facility - Water</t>
  </si>
  <si>
    <t>Total 5015-50 · Land &amp; Facility - Total</t>
  </si>
  <si>
    <t>5012 · Utility Department Expenses</t>
  </si>
  <si>
    <t>5016-0 · Depreciation Exp-Recreation</t>
  </si>
  <si>
    <t>5099-1 · Water Util. Expenses</t>
  </si>
  <si>
    <t>5014 · Water Expens - Daily Oper.</t>
  </si>
  <si>
    <t>5013 · Employee Exp.-Water Dept.</t>
  </si>
  <si>
    <t>5007 · Contract Exp.-Trash Contractor</t>
  </si>
  <si>
    <t>Total 5099-1 · Water Util. Expenses</t>
  </si>
  <si>
    <t>5099-2 · Sewer Utilities Expenses</t>
  </si>
  <si>
    <t>5014-25 · Forcemain Labor &amp; Emp. Benefits</t>
  </si>
  <si>
    <t>5014-20 · ReWa Expense</t>
  </si>
  <si>
    <t>5014-1 · Sewer Expense - Daily Oper.</t>
  </si>
  <si>
    <t>5013-1 · Employee Exp.- Sewer Dept.</t>
  </si>
  <si>
    <t>5014-50 · Forcemain Incurred Expenses</t>
  </si>
  <si>
    <t>Total 5099-2 · Sewer Utilities Expenses</t>
  </si>
  <si>
    <t>Total 5012 · Utility Department Expenses</t>
  </si>
  <si>
    <t>66900 · Reconciliation Discrepancies</t>
  </si>
  <si>
    <t>Total Expense</t>
  </si>
  <si>
    <t>Net Income</t>
  </si>
  <si>
    <t>Jul '16-Jun 17</t>
  </si>
  <si>
    <t>Water</t>
  </si>
  <si>
    <t>Sewer</t>
  </si>
  <si>
    <t>Rec</t>
  </si>
  <si>
    <t>GenAdm</t>
  </si>
  <si>
    <t>Budget for</t>
  </si>
  <si>
    <t>Budget for FY 2016-2017</t>
  </si>
  <si>
    <t>Transfer to savings account(s)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</si>
</sst>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NumberFormat="1" applyFont="1" applyFill="1" applyBorder="1"/>
    <xf numFmtId="49" fontId="3" fillId="0" borderId="5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Fill="1"/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164" fontId="3" fillId="0" borderId="3" xfId="0" applyNumberFormat="1" applyFont="1" applyFill="1" applyBorder="1"/>
    <xf numFmtId="164" fontId="3" fillId="0" borderId="2" xfId="0" applyNumberFormat="1" applyFont="1" applyFill="1" applyBorder="1"/>
    <xf numFmtId="164" fontId="3" fillId="0" borderId="4" xfId="0" applyNumberFormat="1" applyFont="1" applyFill="1" applyBorder="1"/>
    <xf numFmtId="0" fontId="4" fillId="0" borderId="0" xfId="0" applyNumberFormat="1" applyFont="1" applyFill="1"/>
    <xf numFmtId="0" fontId="0" fillId="0" borderId="0" xfId="0" applyNumberFormat="1" applyFont="1" applyBorder="1"/>
    <xf numFmtId="49" fontId="5" fillId="0" borderId="5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1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164" fontId="5" fillId="0" borderId="4" xfId="0" applyNumberFormat="1" applyFont="1" applyBorder="1"/>
    <xf numFmtId="0" fontId="0" fillId="0" borderId="0" xfId="0" applyNumberFormat="1" applyFont="1"/>
    <xf numFmtId="0" fontId="6" fillId="0" borderId="0" xfId="0" applyNumberFormat="1" applyFont="1" applyBorder="1"/>
    <xf numFmtId="0" fontId="7" fillId="0" borderId="0" xfId="0" applyNumberFormat="1" applyFont="1" applyFill="1" applyBorder="1"/>
    <xf numFmtId="0" fontId="8" fillId="0" borderId="0" xfId="0" applyFont="1" applyAlignment="1">
      <alignment horizontal="right"/>
    </xf>
    <xf numFmtId="49" fontId="9" fillId="0" borderId="5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Fill="1"/>
    <xf numFmtId="164" fontId="8" fillId="0" borderId="0" xfId="0" applyNumberFormat="1" applyFont="1" applyAlignment="1">
      <alignment horizontal="right"/>
    </xf>
    <xf numFmtId="164" fontId="9" fillId="0" borderId="1" xfId="0" applyNumberFormat="1" applyFont="1" applyBorder="1"/>
    <xf numFmtId="164" fontId="9" fillId="0" borderId="0" xfId="0" applyNumberFormat="1" applyFont="1" applyFill="1" applyBorder="1"/>
    <xf numFmtId="164" fontId="9" fillId="0" borderId="0" xfId="0" applyNumberFormat="1" applyFont="1" applyBorder="1"/>
    <xf numFmtId="164" fontId="9" fillId="0" borderId="3" xfId="0" applyNumberFormat="1" applyFont="1" applyBorder="1"/>
    <xf numFmtId="164" fontId="9" fillId="0" borderId="2" xfId="0" applyNumberFormat="1" applyFont="1" applyBorder="1"/>
    <xf numFmtId="164" fontId="9" fillId="0" borderId="2" xfId="0" applyNumberFormat="1" applyFont="1" applyFill="1" applyBorder="1"/>
    <xf numFmtId="164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9" fillId="0" borderId="3" xfId="0" applyNumberFormat="1" applyFont="1" applyFill="1" applyBorder="1"/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/>
    <xf numFmtId="164" fontId="9" fillId="0" borderId="4" xfId="0" applyNumberFormat="1" applyFont="1" applyFill="1" applyBorder="1"/>
    <xf numFmtId="164" fontId="9" fillId="0" borderId="4" xfId="0" applyNumberFormat="1" applyFont="1" applyBorder="1" applyAlignment="1">
      <alignment horizontal="right"/>
    </xf>
    <xf numFmtId="0" fontId="7" fillId="0" borderId="0" xfId="0" applyNumberFormat="1" applyFont="1"/>
    <xf numFmtId="0" fontId="7" fillId="0" borderId="0" xfId="0" applyNumberFormat="1" applyFont="1" applyFill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9525</xdr:rowOff>
    </xdr:from>
    <xdr:ext cx="1076325" cy="381000"/>
    <xdr:sp macro="" textlink="">
      <xdr:nvSpPr>
        <xdr:cNvPr id="2" name="TextBox 1"/>
        <xdr:cNvSpPr txBox="1"/>
      </xdr:nvSpPr>
      <xdr:spPr>
        <a:xfrm>
          <a:off x="4610100" y="419100"/>
          <a:ext cx="1076325" cy="381000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600">
              <a:solidFill>
                <a:srgbClr val="C00000"/>
              </a:solidFill>
            </a:rPr>
            <a:t>Final</a:t>
          </a:r>
        </a:p>
      </xdr:txBody>
    </xdr:sp>
    <xdr:clientData/>
  </xdr:oneCellAnchor>
  <xdr:oneCellAnchor>
    <xdr:from>
      <xdr:col>7</xdr:col>
      <xdr:colOff>247650</xdr:colOff>
      <xdr:row>49</xdr:row>
      <xdr:rowOff>180975</xdr:rowOff>
    </xdr:from>
    <xdr:ext cx="1000125" cy="400050"/>
    <xdr:sp macro="" textlink="">
      <xdr:nvSpPr>
        <xdr:cNvPr id="3" name="TextBox 2"/>
        <xdr:cNvSpPr txBox="1"/>
      </xdr:nvSpPr>
      <xdr:spPr>
        <a:xfrm>
          <a:off x="4352925" y="9239250"/>
          <a:ext cx="1000125" cy="400050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600">
              <a:solidFill>
                <a:srgbClr val="C00000"/>
              </a:solidFill>
            </a:rPr>
            <a:t>Final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628650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628650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03"/>
  <sheetViews>
    <sheetView tabSelected="1" workbookViewId="0">
      <pane xSplit="3" ySplit="2" topLeftCell="D3" activePane="bottomRight" state="frozenSplit"/>
      <selection pane="topRight" activeCell="G1" sqref="G1"/>
      <selection pane="bottomLeft" activeCell="A3" sqref="A3"/>
      <selection pane="bottomRight" activeCell="C108" sqref="C108"/>
    </sheetView>
  </sheetViews>
  <sheetFormatPr defaultRowHeight="15" x14ac:dyDescent="0.25"/>
  <cols>
    <col min="1" max="2" width="2.140625" style="4" customWidth="1"/>
    <col min="3" max="3" width="33.7109375" style="4" customWidth="1"/>
    <col min="4" max="4" width="11.42578125" style="25" hidden="1" customWidth="1"/>
    <col min="5" max="5" width="1" style="16" customWidth="1"/>
    <col min="6" max="6" width="11.7109375" style="48" customWidth="1"/>
    <col min="7" max="7" width="4.7109375" style="49" customWidth="1"/>
    <col min="8" max="11" width="9.140625" style="28"/>
    <col min="12" max="16384" width="9.140625" style="6"/>
  </cols>
  <sheetData>
    <row r="1" spans="1:11" x14ac:dyDescent="0.25">
      <c r="C1" s="3" t="s">
        <v>101</v>
      </c>
      <c r="D1" s="17" t="s">
        <v>100</v>
      </c>
      <c r="E1" s="7"/>
      <c r="F1" s="26" t="s">
        <v>100</v>
      </c>
      <c r="G1" s="27"/>
    </row>
    <row r="2" spans="1:11" s="5" customFormat="1" ht="15.75" thickBot="1" x14ac:dyDescent="0.3">
      <c r="A2" s="3"/>
      <c r="B2" s="3"/>
      <c r="D2" s="18" t="s">
        <v>0</v>
      </c>
      <c r="E2" s="8"/>
      <c r="F2" s="29" t="s">
        <v>95</v>
      </c>
      <c r="G2" s="30"/>
      <c r="H2" s="31" t="s">
        <v>96</v>
      </c>
      <c r="I2" s="31" t="s">
        <v>97</v>
      </c>
      <c r="J2" s="31" t="s">
        <v>98</v>
      </c>
      <c r="K2" s="31" t="s">
        <v>99</v>
      </c>
    </row>
    <row r="3" spans="1:11" ht="15.75" thickTop="1" x14ac:dyDescent="0.25">
      <c r="A3" s="1"/>
      <c r="B3" s="1"/>
      <c r="C3" s="3" t="s">
        <v>1</v>
      </c>
      <c r="D3" s="19"/>
      <c r="E3" s="10"/>
      <c r="F3" s="32"/>
      <c r="G3" s="33"/>
    </row>
    <row r="4" spans="1:11" x14ac:dyDescent="0.25">
      <c r="A4" s="1" t="s">
        <v>2</v>
      </c>
      <c r="B4" s="1"/>
      <c r="C4" s="1"/>
      <c r="D4" s="19"/>
      <c r="E4" s="10"/>
      <c r="F4" s="32"/>
      <c r="G4" s="33"/>
    </row>
    <row r="5" spans="1:11" x14ac:dyDescent="0.25">
      <c r="A5" s="1"/>
      <c r="B5" s="1" t="s">
        <v>3</v>
      </c>
      <c r="C5" s="1"/>
      <c r="D5" s="19">
        <v>24</v>
      </c>
      <c r="E5" s="10"/>
      <c r="F5" s="32">
        <v>65</v>
      </c>
      <c r="G5" s="33"/>
      <c r="K5" s="34">
        <f>+F5</f>
        <v>65</v>
      </c>
    </row>
    <row r="6" spans="1:11" ht="15.75" thickBot="1" x14ac:dyDescent="0.3">
      <c r="A6" s="1"/>
      <c r="B6" s="1" t="s">
        <v>4</v>
      </c>
      <c r="C6" s="1"/>
      <c r="D6" s="20">
        <v>0</v>
      </c>
      <c r="E6" s="11"/>
      <c r="F6" s="35">
        <v>0</v>
      </c>
      <c r="G6" s="36"/>
    </row>
    <row r="7" spans="1:11" x14ac:dyDescent="0.25">
      <c r="A7" s="1" t="s">
        <v>5</v>
      </c>
      <c r="B7" s="1"/>
      <c r="C7" s="1"/>
      <c r="D7" s="19">
        <f>ROUND(SUM(D4:D6),5)</f>
        <v>24</v>
      </c>
      <c r="E7" s="10"/>
      <c r="F7" s="32">
        <f>ROUND(SUM(F4:F6),5)</f>
        <v>65</v>
      </c>
      <c r="G7" s="33"/>
    </row>
    <row r="8" spans="1:11" x14ac:dyDescent="0.25">
      <c r="A8" s="1" t="s">
        <v>6</v>
      </c>
      <c r="B8" s="1"/>
      <c r="C8" s="1"/>
      <c r="D8" s="19"/>
      <c r="E8" s="10"/>
      <c r="F8" s="32"/>
      <c r="G8" s="33"/>
    </row>
    <row r="9" spans="1:11" x14ac:dyDescent="0.25">
      <c r="A9" s="1"/>
      <c r="B9" s="1" t="s">
        <v>7</v>
      </c>
      <c r="C9" s="1"/>
      <c r="D9" s="19">
        <v>13200</v>
      </c>
      <c r="E9" s="10"/>
      <c r="F9" s="32">
        <v>24873</v>
      </c>
      <c r="G9" s="33"/>
      <c r="K9" s="34">
        <f>+F9</f>
        <v>24873</v>
      </c>
    </row>
    <row r="10" spans="1:11" x14ac:dyDescent="0.25">
      <c r="A10" s="1"/>
      <c r="B10" s="1" t="s">
        <v>8</v>
      </c>
      <c r="C10" s="1"/>
      <c r="D10" s="19">
        <v>30985</v>
      </c>
      <c r="E10" s="10"/>
      <c r="F10" s="32">
        <v>55749</v>
      </c>
      <c r="G10" s="33"/>
      <c r="K10" s="34">
        <f t="shared" ref="K10:K15" si="0">+F10</f>
        <v>55749</v>
      </c>
    </row>
    <row r="11" spans="1:11" x14ac:dyDescent="0.25">
      <c r="A11" s="1"/>
      <c r="B11" s="1" t="s">
        <v>9</v>
      </c>
      <c r="C11" s="1"/>
      <c r="D11" s="19">
        <v>28585</v>
      </c>
      <c r="E11" s="10"/>
      <c r="F11" s="32">
        <v>28652</v>
      </c>
      <c r="G11" s="33"/>
      <c r="K11" s="34">
        <f t="shared" si="0"/>
        <v>28652</v>
      </c>
    </row>
    <row r="12" spans="1:11" x14ac:dyDescent="0.25">
      <c r="A12" s="1"/>
      <c r="B12" s="1" t="s">
        <v>10</v>
      </c>
      <c r="C12" s="1"/>
      <c r="D12" s="19">
        <v>3630</v>
      </c>
      <c r="E12" s="10"/>
      <c r="F12" s="32">
        <v>2745</v>
      </c>
      <c r="G12" s="33"/>
      <c r="K12" s="34">
        <f t="shared" si="0"/>
        <v>2745</v>
      </c>
    </row>
    <row r="13" spans="1:11" x14ac:dyDescent="0.25">
      <c r="A13" s="1"/>
      <c r="B13" s="1" t="s">
        <v>11</v>
      </c>
      <c r="C13" s="1"/>
      <c r="D13" s="19">
        <v>68623</v>
      </c>
      <c r="E13" s="10"/>
      <c r="F13" s="32">
        <v>74686</v>
      </c>
      <c r="G13" s="33"/>
      <c r="K13" s="34">
        <f t="shared" si="0"/>
        <v>74686</v>
      </c>
    </row>
    <row r="14" spans="1:11" x14ac:dyDescent="0.25">
      <c r="A14" s="1"/>
      <c r="B14" s="1" t="s">
        <v>12</v>
      </c>
      <c r="C14" s="1"/>
      <c r="D14" s="19">
        <v>1909</v>
      </c>
      <c r="E14" s="10"/>
      <c r="F14" s="32">
        <v>1891</v>
      </c>
      <c r="G14" s="33"/>
      <c r="K14" s="34">
        <f t="shared" si="0"/>
        <v>1891</v>
      </c>
    </row>
    <row r="15" spans="1:11" ht="15.75" thickBot="1" x14ac:dyDescent="0.3">
      <c r="A15" s="1"/>
      <c r="B15" s="1" t="s">
        <v>13</v>
      </c>
      <c r="C15" s="1"/>
      <c r="D15" s="20">
        <v>400</v>
      </c>
      <c r="E15" s="11"/>
      <c r="F15" s="35">
        <v>1153</v>
      </c>
      <c r="G15" s="36"/>
      <c r="K15" s="34">
        <f t="shared" si="0"/>
        <v>1153</v>
      </c>
    </row>
    <row r="16" spans="1:11" x14ac:dyDescent="0.25">
      <c r="A16" s="1" t="s">
        <v>14</v>
      </c>
      <c r="B16" s="1"/>
      <c r="C16" s="1"/>
      <c r="D16" s="19">
        <f>ROUND(SUM(D8:D15),5)</f>
        <v>147332</v>
      </c>
      <c r="E16" s="10"/>
      <c r="F16" s="32">
        <f>ROUND(SUM(F8:F15),5)</f>
        <v>189749</v>
      </c>
      <c r="G16" s="33"/>
    </row>
    <row r="17" spans="1:10" x14ac:dyDescent="0.25">
      <c r="A17" s="1" t="s">
        <v>15</v>
      </c>
      <c r="B17" s="1"/>
      <c r="C17" s="1"/>
      <c r="D17" s="19"/>
      <c r="E17" s="10"/>
      <c r="F17" s="32"/>
      <c r="G17" s="33"/>
    </row>
    <row r="18" spans="1:10" x14ac:dyDescent="0.25">
      <c r="A18" s="1"/>
      <c r="B18" s="1" t="s">
        <v>16</v>
      </c>
      <c r="C18" s="1"/>
      <c r="D18" s="19">
        <v>224621</v>
      </c>
      <c r="E18" s="10"/>
      <c r="F18" s="32">
        <v>225214</v>
      </c>
      <c r="G18" s="33"/>
      <c r="H18" s="34">
        <f>+F18</f>
        <v>225214</v>
      </c>
    </row>
    <row r="19" spans="1:10" x14ac:dyDescent="0.25">
      <c r="A19" s="1"/>
      <c r="B19" s="1" t="s">
        <v>17</v>
      </c>
      <c r="C19" s="1"/>
      <c r="D19" s="19">
        <v>216555</v>
      </c>
      <c r="E19" s="10"/>
      <c r="F19" s="32">
        <v>211563</v>
      </c>
      <c r="G19" s="33"/>
      <c r="I19" s="34">
        <f>+F19</f>
        <v>211563</v>
      </c>
    </row>
    <row r="20" spans="1:10" x14ac:dyDescent="0.25">
      <c r="A20" s="1"/>
      <c r="B20" s="1" t="s">
        <v>18</v>
      </c>
      <c r="C20" s="1"/>
      <c r="D20" s="19">
        <v>200000</v>
      </c>
      <c r="E20" s="10"/>
      <c r="F20" s="32">
        <v>192499</v>
      </c>
      <c r="G20" s="33"/>
      <c r="I20" s="34">
        <f>+F20</f>
        <v>192499</v>
      </c>
    </row>
    <row r="21" spans="1:10" x14ac:dyDescent="0.25">
      <c r="A21" s="1"/>
      <c r="B21" s="1" t="s">
        <v>19</v>
      </c>
      <c r="C21" s="1"/>
      <c r="D21" s="19">
        <v>2715</v>
      </c>
      <c r="E21" s="10"/>
      <c r="F21" s="32">
        <v>47040</v>
      </c>
      <c r="G21" s="33"/>
      <c r="H21" s="34">
        <f>+F21</f>
        <v>47040</v>
      </c>
    </row>
    <row r="22" spans="1:10" ht="15.75" thickBot="1" x14ac:dyDescent="0.3">
      <c r="A22" s="1"/>
      <c r="B22" s="1" t="s">
        <v>20</v>
      </c>
      <c r="C22" s="1"/>
      <c r="D22" s="20">
        <v>14847</v>
      </c>
      <c r="E22" s="11"/>
      <c r="F22" s="35">
        <v>17196</v>
      </c>
      <c r="G22" s="36"/>
      <c r="H22" s="34">
        <f>+F22</f>
        <v>17196</v>
      </c>
    </row>
    <row r="23" spans="1:10" x14ac:dyDescent="0.25">
      <c r="A23" s="1" t="s">
        <v>21</v>
      </c>
      <c r="B23" s="1"/>
      <c r="C23" s="1"/>
      <c r="D23" s="19">
        <f>ROUND(SUM(D17:D22),5)</f>
        <v>658738</v>
      </c>
      <c r="E23" s="10"/>
      <c r="F23" s="32">
        <f>ROUND(SUM(F17:F22),5)</f>
        <v>693512</v>
      </c>
      <c r="G23" s="33"/>
    </row>
    <row r="24" spans="1:10" x14ac:dyDescent="0.25">
      <c r="A24" s="1" t="s">
        <v>22</v>
      </c>
      <c r="B24" s="1"/>
      <c r="C24" s="1"/>
      <c r="D24" s="19"/>
      <c r="E24" s="10"/>
      <c r="F24" s="32"/>
      <c r="G24" s="33"/>
    </row>
    <row r="25" spans="1:10" x14ac:dyDescent="0.25">
      <c r="A25" s="1"/>
      <c r="B25" s="1" t="s">
        <v>23</v>
      </c>
      <c r="C25" s="1"/>
      <c r="D25" s="19">
        <v>36550</v>
      </c>
      <c r="E25" s="10"/>
      <c r="F25" s="32">
        <v>0</v>
      </c>
      <c r="G25" s="33"/>
      <c r="J25" s="34">
        <f>+F25</f>
        <v>0</v>
      </c>
    </row>
    <row r="26" spans="1:10" x14ac:dyDescent="0.25">
      <c r="A26" s="1"/>
      <c r="B26" s="1" t="s">
        <v>24</v>
      </c>
      <c r="C26" s="1"/>
      <c r="D26" s="19">
        <v>9500</v>
      </c>
      <c r="E26" s="10"/>
      <c r="F26" s="32">
        <v>11233</v>
      </c>
      <c r="G26" s="33"/>
      <c r="J26" s="34">
        <f t="shared" ref="J26:J30" si="1">+F26</f>
        <v>11233</v>
      </c>
    </row>
    <row r="27" spans="1:10" x14ac:dyDescent="0.25">
      <c r="A27" s="1"/>
      <c r="B27" s="1" t="s">
        <v>25</v>
      </c>
      <c r="C27" s="1"/>
      <c r="D27" s="19">
        <v>14350</v>
      </c>
      <c r="E27" s="10"/>
      <c r="F27" s="32">
        <v>0</v>
      </c>
      <c r="G27" s="33"/>
      <c r="J27" s="34">
        <f t="shared" si="1"/>
        <v>0</v>
      </c>
    </row>
    <row r="28" spans="1:10" hidden="1" x14ac:dyDescent="0.25">
      <c r="A28" s="1"/>
      <c r="B28" s="1" t="s">
        <v>26</v>
      </c>
      <c r="C28" s="1"/>
      <c r="D28" s="19">
        <v>0</v>
      </c>
      <c r="E28" s="10"/>
      <c r="F28" s="32">
        <v>0</v>
      </c>
      <c r="G28" s="33"/>
      <c r="J28" s="34">
        <f t="shared" si="1"/>
        <v>0</v>
      </c>
    </row>
    <row r="29" spans="1:10" hidden="1" x14ac:dyDescent="0.25">
      <c r="A29" s="1"/>
      <c r="B29" s="1" t="s">
        <v>27</v>
      </c>
      <c r="C29" s="1"/>
      <c r="D29" s="19">
        <v>0</v>
      </c>
      <c r="E29" s="10"/>
      <c r="F29" s="32">
        <v>0</v>
      </c>
      <c r="G29" s="33"/>
      <c r="J29" s="34">
        <f t="shared" si="1"/>
        <v>0</v>
      </c>
    </row>
    <row r="30" spans="1:10" ht="15.75" thickBot="1" x14ac:dyDescent="0.3">
      <c r="A30" s="1"/>
      <c r="B30" s="1" t="s">
        <v>28</v>
      </c>
      <c r="C30" s="1"/>
      <c r="D30" s="20">
        <v>22965</v>
      </c>
      <c r="E30" s="11"/>
      <c r="F30" s="35">
        <v>0</v>
      </c>
      <c r="G30" s="36"/>
      <c r="J30" s="34">
        <f t="shared" si="1"/>
        <v>0</v>
      </c>
    </row>
    <row r="31" spans="1:10" x14ac:dyDescent="0.25">
      <c r="A31" s="1" t="s">
        <v>29</v>
      </c>
      <c r="B31" s="1"/>
      <c r="C31" s="1"/>
      <c r="D31" s="19">
        <f>ROUND(SUM(D24:D30),5)</f>
        <v>83365</v>
      </c>
      <c r="E31" s="10"/>
      <c r="F31" s="32">
        <f>ROUND(SUM(F24:F30),5)</f>
        <v>11233</v>
      </c>
      <c r="G31" s="33"/>
    </row>
    <row r="32" spans="1:10" x14ac:dyDescent="0.25">
      <c r="A32" s="1" t="s">
        <v>30</v>
      </c>
      <c r="B32" s="1"/>
      <c r="C32" s="1"/>
      <c r="D32" s="19"/>
      <c r="E32" s="10"/>
      <c r="F32" s="32"/>
      <c r="G32" s="33"/>
    </row>
    <row r="33" spans="1:12" x14ac:dyDescent="0.25">
      <c r="A33" s="1"/>
      <c r="B33" s="1" t="s">
        <v>31</v>
      </c>
      <c r="C33" s="1"/>
      <c r="D33" s="19">
        <v>0</v>
      </c>
      <c r="E33" s="10"/>
      <c r="F33" s="32">
        <v>0</v>
      </c>
      <c r="G33" s="33"/>
    </row>
    <row r="34" spans="1:12" ht="15.75" thickBot="1" x14ac:dyDescent="0.3">
      <c r="A34" s="1"/>
      <c r="B34" s="1" t="s">
        <v>32</v>
      </c>
      <c r="C34" s="1"/>
      <c r="D34" s="21">
        <v>0</v>
      </c>
      <c r="E34" s="12"/>
      <c r="F34" s="37">
        <v>0</v>
      </c>
      <c r="G34" s="36"/>
    </row>
    <row r="35" spans="1:12" ht="15.75" thickBot="1" x14ac:dyDescent="0.3">
      <c r="A35" s="1" t="s">
        <v>33</v>
      </c>
      <c r="B35" s="1"/>
      <c r="C35" s="1"/>
      <c r="D35" s="22">
        <f>ROUND(SUM(D32:D34),5)</f>
        <v>0</v>
      </c>
      <c r="E35" s="13"/>
      <c r="F35" s="38">
        <f>ROUND(SUM(F32:F34),5)</f>
        <v>0</v>
      </c>
      <c r="G35" s="36"/>
    </row>
    <row r="36" spans="1:12" ht="15.75" thickBot="1" x14ac:dyDescent="0.3">
      <c r="A36" s="1"/>
      <c r="B36" s="1"/>
      <c r="C36" s="1" t="s">
        <v>34</v>
      </c>
      <c r="D36" s="23">
        <f>ROUND(D3+D7+D16+D23+D31+D35,5)</f>
        <v>889459</v>
      </c>
      <c r="E36" s="14"/>
      <c r="F36" s="39">
        <f>ROUND(F3+F7+F16+F23+F31+F35,5)</f>
        <v>894559</v>
      </c>
      <c r="G36" s="40"/>
      <c r="H36" s="41">
        <f>SUM(H3:H35)</f>
        <v>289450</v>
      </c>
      <c r="I36" s="41">
        <f t="shared" ref="I36:K36" si="2">SUM(I3:I35)</f>
        <v>404062</v>
      </c>
      <c r="J36" s="41">
        <f t="shared" si="2"/>
        <v>11233</v>
      </c>
      <c r="K36" s="41">
        <f t="shared" si="2"/>
        <v>189814</v>
      </c>
      <c r="L36" s="9"/>
    </row>
    <row r="37" spans="1:12" x14ac:dyDescent="0.25">
      <c r="A37" s="1"/>
      <c r="B37" s="1"/>
      <c r="C37" s="1"/>
      <c r="D37" s="21"/>
      <c r="E37" s="12"/>
      <c r="F37" s="37"/>
      <c r="G37" s="36"/>
    </row>
    <row r="38" spans="1:12" x14ac:dyDescent="0.25">
      <c r="A38" s="1"/>
      <c r="B38" s="1"/>
      <c r="C38" s="3" t="s">
        <v>35</v>
      </c>
      <c r="D38" s="19"/>
      <c r="E38" s="10"/>
      <c r="F38" s="32"/>
      <c r="G38" s="33"/>
    </row>
    <row r="39" spans="1:12" x14ac:dyDescent="0.25">
      <c r="A39" s="1" t="s">
        <v>36</v>
      </c>
      <c r="B39" s="1"/>
      <c r="C39" s="1"/>
      <c r="D39" s="19"/>
      <c r="E39" s="10"/>
      <c r="F39" s="32"/>
      <c r="G39" s="33"/>
    </row>
    <row r="40" spans="1:12" x14ac:dyDescent="0.25">
      <c r="A40" s="1"/>
      <c r="B40" s="1" t="s">
        <v>37</v>
      </c>
      <c r="C40" s="1"/>
      <c r="D40" s="19">
        <v>1928</v>
      </c>
      <c r="E40" s="10"/>
      <c r="F40" s="32">
        <v>60</v>
      </c>
      <c r="G40" s="33"/>
      <c r="K40" s="34">
        <f>+F40</f>
        <v>60</v>
      </c>
    </row>
    <row r="41" spans="1:12" x14ac:dyDescent="0.25">
      <c r="A41" s="1"/>
      <c r="B41" s="1" t="s">
        <v>38</v>
      </c>
      <c r="C41" s="1"/>
      <c r="D41" s="19">
        <v>7724</v>
      </c>
      <c r="E41" s="10"/>
      <c r="F41" s="32">
        <v>54331</v>
      </c>
      <c r="G41" s="33"/>
      <c r="K41" s="34">
        <f>+F41</f>
        <v>54331</v>
      </c>
    </row>
    <row r="42" spans="1:12" x14ac:dyDescent="0.25">
      <c r="A42" s="1"/>
      <c r="B42" s="1" t="s">
        <v>39</v>
      </c>
      <c r="C42" s="1"/>
      <c r="D42" s="19">
        <v>20834</v>
      </c>
      <c r="E42" s="10"/>
      <c r="F42" s="32">
        <f>30191+1568+2321+4554</f>
        <v>38634</v>
      </c>
      <c r="G42" s="33"/>
      <c r="K42" s="34">
        <f>+F42</f>
        <v>38634</v>
      </c>
    </row>
    <row r="43" spans="1:12" x14ac:dyDescent="0.25">
      <c r="A43" s="1"/>
      <c r="B43" s="1" t="s">
        <v>40</v>
      </c>
      <c r="C43" s="1"/>
      <c r="D43" s="19">
        <v>0</v>
      </c>
      <c r="E43" s="10"/>
      <c r="F43" s="32">
        <v>0</v>
      </c>
      <c r="G43" s="33"/>
      <c r="K43" s="34">
        <f t="shared" ref="K43:K45" si="3">+F43</f>
        <v>0</v>
      </c>
    </row>
    <row r="44" spans="1:12" x14ac:dyDescent="0.25">
      <c r="A44" s="1"/>
      <c r="B44" s="1" t="s">
        <v>41</v>
      </c>
      <c r="C44" s="1"/>
      <c r="D44" s="19">
        <v>0</v>
      </c>
      <c r="E44" s="10"/>
      <c r="F44" s="32">
        <v>0</v>
      </c>
      <c r="G44" s="33"/>
      <c r="K44" s="34">
        <f t="shared" si="3"/>
        <v>0</v>
      </c>
    </row>
    <row r="45" spans="1:12" ht="15.75" thickBot="1" x14ac:dyDescent="0.3">
      <c r="A45" s="1"/>
      <c r="B45" s="1" t="s">
        <v>42</v>
      </c>
      <c r="C45" s="1"/>
      <c r="D45" s="20">
        <v>0</v>
      </c>
      <c r="E45" s="11"/>
      <c r="F45" s="35">
        <v>0</v>
      </c>
      <c r="G45" s="36"/>
      <c r="K45" s="34">
        <f t="shared" si="3"/>
        <v>0</v>
      </c>
    </row>
    <row r="46" spans="1:12" x14ac:dyDescent="0.25">
      <c r="A46" s="1" t="s">
        <v>43</v>
      </c>
      <c r="B46" s="1"/>
      <c r="C46" s="1"/>
      <c r="D46" s="19">
        <f>ROUND(SUM(D39:D45),5)</f>
        <v>30486</v>
      </c>
      <c r="E46" s="10"/>
      <c r="F46" s="32">
        <f>ROUND(SUM(F39:F45),5)</f>
        <v>93025</v>
      </c>
      <c r="G46" s="33"/>
    </row>
    <row r="47" spans="1:12" x14ac:dyDescent="0.25">
      <c r="A47" s="1" t="s">
        <v>44</v>
      </c>
      <c r="B47" s="1"/>
      <c r="C47" s="1"/>
      <c r="D47" s="19"/>
      <c r="E47" s="10"/>
      <c r="F47" s="32"/>
      <c r="G47" s="33"/>
    </row>
    <row r="48" spans="1:12" ht="15.75" thickBot="1" x14ac:dyDescent="0.3">
      <c r="A48" s="1"/>
      <c r="B48" s="1" t="s">
        <v>45</v>
      </c>
      <c r="C48" s="1"/>
      <c r="D48" s="20">
        <v>13500</v>
      </c>
      <c r="E48" s="11"/>
      <c r="F48" s="35">
        <v>17924</v>
      </c>
      <c r="G48" s="36"/>
      <c r="K48" s="34">
        <f t="shared" ref="K48" si="4">+F48</f>
        <v>17924</v>
      </c>
    </row>
    <row r="49" spans="1:10" x14ac:dyDescent="0.25">
      <c r="A49" s="1" t="s">
        <v>46</v>
      </c>
      <c r="B49" s="1"/>
      <c r="C49" s="1"/>
      <c r="D49" s="19">
        <f>ROUND(SUM(D47:D48),5)</f>
        <v>13500</v>
      </c>
      <c r="E49" s="10"/>
      <c r="F49" s="32">
        <f>ROUND(SUM(F47:F48),5)</f>
        <v>17924</v>
      </c>
      <c r="G49" s="33"/>
    </row>
    <row r="50" spans="1:10" x14ac:dyDescent="0.25">
      <c r="A50" s="1"/>
      <c r="B50" s="1"/>
      <c r="C50" s="1"/>
      <c r="D50" s="19"/>
      <c r="E50" s="10"/>
      <c r="F50" s="32"/>
      <c r="G50" s="33"/>
    </row>
    <row r="51" spans="1:10" x14ac:dyDescent="0.25">
      <c r="A51" s="1" t="s">
        <v>47</v>
      </c>
      <c r="B51" s="1"/>
      <c r="C51" s="1"/>
      <c r="D51" s="19"/>
      <c r="E51" s="10"/>
      <c r="F51" s="32"/>
      <c r="G51" s="33"/>
    </row>
    <row r="52" spans="1:10" x14ac:dyDescent="0.25">
      <c r="A52" s="1"/>
      <c r="B52" s="1" t="s">
        <v>48</v>
      </c>
      <c r="C52" s="1"/>
      <c r="D52" s="19"/>
      <c r="E52" s="10"/>
      <c r="F52" s="32"/>
      <c r="G52" s="33"/>
    </row>
    <row r="53" spans="1:10" x14ac:dyDescent="0.25">
      <c r="A53" s="1"/>
      <c r="B53" s="1"/>
      <c r="C53" s="1" t="s">
        <v>49</v>
      </c>
      <c r="D53" s="19">
        <v>52664</v>
      </c>
      <c r="E53" s="10"/>
      <c r="F53" s="32">
        <v>0</v>
      </c>
      <c r="G53" s="33"/>
      <c r="J53" s="34">
        <f>+F53</f>
        <v>0</v>
      </c>
    </row>
    <row r="54" spans="1:10" ht="15.75" thickBot="1" x14ac:dyDescent="0.3">
      <c r="A54" s="1"/>
      <c r="B54" s="1"/>
      <c r="C54" s="1" t="s">
        <v>50</v>
      </c>
      <c r="D54" s="20">
        <v>13761</v>
      </c>
      <c r="E54" s="11"/>
      <c r="F54" s="35">
        <v>0</v>
      </c>
      <c r="G54" s="36"/>
      <c r="J54" s="34">
        <f>+F54</f>
        <v>0</v>
      </c>
    </row>
    <row r="55" spans="1:10" x14ac:dyDescent="0.25">
      <c r="A55" s="1"/>
      <c r="B55" s="1" t="s">
        <v>51</v>
      </c>
      <c r="C55" s="1"/>
      <c r="D55" s="19">
        <f>ROUND(SUM(D52:D54),5)</f>
        <v>66425</v>
      </c>
      <c r="E55" s="10"/>
      <c r="F55" s="32">
        <f>ROUND(SUM(F52:F54),5)</f>
        <v>0</v>
      </c>
      <c r="G55" s="33"/>
    </row>
    <row r="56" spans="1:10" x14ac:dyDescent="0.25">
      <c r="A56" s="1"/>
      <c r="B56" s="1" t="s">
        <v>52</v>
      </c>
      <c r="C56" s="1"/>
      <c r="D56" s="19"/>
      <c r="E56" s="10"/>
      <c r="F56" s="32"/>
      <c r="G56" s="33"/>
    </row>
    <row r="57" spans="1:10" x14ac:dyDescent="0.25">
      <c r="A57" s="1"/>
      <c r="B57" s="1"/>
      <c r="C57" s="1" t="s">
        <v>53</v>
      </c>
      <c r="D57" s="19">
        <v>0</v>
      </c>
      <c r="E57" s="10"/>
      <c r="F57" s="32">
        <v>0</v>
      </c>
      <c r="G57" s="33"/>
      <c r="J57" s="34">
        <f>+F57</f>
        <v>0</v>
      </c>
    </row>
    <row r="58" spans="1:10" x14ac:dyDescent="0.25">
      <c r="A58" s="1"/>
      <c r="B58" s="1"/>
      <c r="C58" s="1" t="s">
        <v>54</v>
      </c>
      <c r="D58" s="19">
        <v>773</v>
      </c>
      <c r="E58" s="10"/>
      <c r="F58" s="32">
        <v>0</v>
      </c>
      <c r="G58" s="33"/>
      <c r="H58" s="42"/>
      <c r="J58" s="34">
        <f t="shared" ref="J58:J71" si="5">+F58</f>
        <v>0</v>
      </c>
    </row>
    <row r="59" spans="1:10" x14ac:dyDescent="0.25">
      <c r="A59" s="1"/>
      <c r="B59" s="1"/>
      <c r="C59" s="1" t="s">
        <v>55</v>
      </c>
      <c r="D59" s="19">
        <v>21735</v>
      </c>
      <c r="E59" s="10"/>
      <c r="F59" s="32">
        <v>0</v>
      </c>
      <c r="G59" s="33"/>
      <c r="H59" s="42"/>
      <c r="J59" s="34">
        <f t="shared" si="5"/>
        <v>0</v>
      </c>
    </row>
    <row r="60" spans="1:10" x14ac:dyDescent="0.25">
      <c r="A60" s="1"/>
      <c r="B60" s="1"/>
      <c r="C60" s="1" t="s">
        <v>56</v>
      </c>
      <c r="D60" s="19">
        <v>4730</v>
      </c>
      <c r="E60" s="10"/>
      <c r="F60" s="32">
        <v>0</v>
      </c>
      <c r="G60" s="33"/>
      <c r="J60" s="34">
        <f t="shared" si="5"/>
        <v>0</v>
      </c>
    </row>
    <row r="61" spans="1:10" x14ac:dyDescent="0.25">
      <c r="A61" s="1"/>
      <c r="B61" s="1"/>
      <c r="C61" s="1" t="s">
        <v>57</v>
      </c>
      <c r="D61" s="19">
        <v>20851</v>
      </c>
      <c r="E61" s="10"/>
      <c r="F61" s="32">
        <v>6159</v>
      </c>
      <c r="G61" s="33"/>
      <c r="J61" s="34">
        <f t="shared" si="5"/>
        <v>6159</v>
      </c>
    </row>
    <row r="62" spans="1:10" x14ac:dyDescent="0.25">
      <c r="A62" s="1"/>
      <c r="B62" s="1"/>
      <c r="C62" s="1" t="s">
        <v>58</v>
      </c>
      <c r="D62" s="19">
        <v>8413</v>
      </c>
      <c r="E62" s="10"/>
      <c r="F62" s="32">
        <v>0</v>
      </c>
      <c r="G62" s="33"/>
      <c r="J62" s="34">
        <f t="shared" si="5"/>
        <v>0</v>
      </c>
    </row>
    <row r="63" spans="1:10" x14ac:dyDescent="0.25">
      <c r="A63" s="1"/>
      <c r="B63" s="1"/>
      <c r="C63" s="1" t="s">
        <v>59</v>
      </c>
      <c r="D63" s="19">
        <v>35866</v>
      </c>
      <c r="E63" s="10"/>
      <c r="F63" s="32">
        <v>1920</v>
      </c>
      <c r="G63" s="33"/>
      <c r="J63" s="34">
        <f t="shared" si="5"/>
        <v>1920</v>
      </c>
    </row>
    <row r="64" spans="1:10" x14ac:dyDescent="0.25">
      <c r="A64" s="1"/>
      <c r="B64" s="1"/>
      <c r="C64" s="1" t="s">
        <v>60</v>
      </c>
      <c r="D64" s="19">
        <v>0</v>
      </c>
      <c r="E64" s="10"/>
      <c r="F64" s="32">
        <v>0</v>
      </c>
      <c r="G64" s="33"/>
      <c r="J64" s="34">
        <f t="shared" si="5"/>
        <v>0</v>
      </c>
    </row>
    <row r="65" spans="1:10" x14ac:dyDescent="0.25">
      <c r="A65" s="1"/>
      <c r="B65" s="1"/>
      <c r="C65" s="1" t="s">
        <v>61</v>
      </c>
      <c r="D65" s="19">
        <v>0</v>
      </c>
      <c r="E65" s="10"/>
      <c r="F65" s="32">
        <v>0</v>
      </c>
      <c r="G65" s="33"/>
      <c r="J65" s="34">
        <f t="shared" si="5"/>
        <v>0</v>
      </c>
    </row>
    <row r="66" spans="1:10" x14ac:dyDescent="0.25">
      <c r="A66" s="1"/>
      <c r="B66" s="1"/>
      <c r="C66" s="1" t="s">
        <v>62</v>
      </c>
      <c r="D66" s="19">
        <v>0</v>
      </c>
      <c r="E66" s="10"/>
      <c r="F66" s="32">
        <v>0</v>
      </c>
      <c r="G66" s="33"/>
      <c r="J66" s="34">
        <f t="shared" si="5"/>
        <v>0</v>
      </c>
    </row>
    <row r="67" spans="1:10" x14ac:dyDescent="0.25">
      <c r="A67" s="1"/>
      <c r="B67" s="1"/>
      <c r="C67" s="1" t="s">
        <v>63</v>
      </c>
      <c r="D67" s="19">
        <v>0</v>
      </c>
      <c r="E67" s="10"/>
      <c r="F67" s="32">
        <v>0</v>
      </c>
      <c r="G67" s="33"/>
      <c r="J67" s="34">
        <f t="shared" si="5"/>
        <v>0</v>
      </c>
    </row>
    <row r="68" spans="1:10" x14ac:dyDescent="0.25">
      <c r="A68" s="1"/>
      <c r="B68" s="1"/>
      <c r="C68" s="1" t="s">
        <v>64</v>
      </c>
      <c r="D68" s="19">
        <v>6377</v>
      </c>
      <c r="E68" s="10"/>
      <c r="F68" s="32">
        <v>0</v>
      </c>
      <c r="G68" s="33"/>
      <c r="J68" s="34">
        <f t="shared" si="5"/>
        <v>0</v>
      </c>
    </row>
    <row r="69" spans="1:10" x14ac:dyDescent="0.25">
      <c r="A69" s="1"/>
      <c r="B69" s="1"/>
      <c r="C69" s="1" t="s">
        <v>65</v>
      </c>
      <c r="D69" s="19">
        <v>7074</v>
      </c>
      <c r="E69" s="10"/>
      <c r="F69" s="32">
        <v>3943</v>
      </c>
      <c r="G69" s="33"/>
      <c r="J69" s="34">
        <f t="shared" si="5"/>
        <v>3943</v>
      </c>
    </row>
    <row r="70" spans="1:10" x14ac:dyDescent="0.25">
      <c r="A70" s="1"/>
      <c r="B70" s="1"/>
      <c r="C70" s="1" t="s">
        <v>66</v>
      </c>
      <c r="D70" s="19">
        <v>0</v>
      </c>
      <c r="E70" s="10"/>
      <c r="F70" s="32">
        <v>0</v>
      </c>
      <c r="G70" s="33"/>
      <c r="J70" s="34">
        <f t="shared" si="5"/>
        <v>0</v>
      </c>
    </row>
    <row r="71" spans="1:10" ht="15.75" thickBot="1" x14ac:dyDescent="0.3">
      <c r="A71" s="1"/>
      <c r="B71" s="1"/>
      <c r="C71" s="1" t="s">
        <v>67</v>
      </c>
      <c r="D71" s="21">
        <v>595</v>
      </c>
      <c r="E71" s="12"/>
      <c r="F71" s="37">
        <v>847</v>
      </c>
      <c r="G71" s="36"/>
      <c r="J71" s="34">
        <f t="shared" si="5"/>
        <v>847</v>
      </c>
    </row>
    <row r="72" spans="1:10" ht="15.75" thickBot="1" x14ac:dyDescent="0.3">
      <c r="A72" s="1"/>
      <c r="B72" s="1" t="s">
        <v>68</v>
      </c>
      <c r="C72" s="1"/>
      <c r="D72" s="23">
        <f>ROUND(SUM(D56:D71),5)</f>
        <v>106414</v>
      </c>
      <c r="E72" s="14"/>
      <c r="F72" s="39">
        <f>ROUND(SUM(F56:F71),5)</f>
        <v>12869</v>
      </c>
      <c r="G72" s="36"/>
    </row>
    <row r="73" spans="1:10" x14ac:dyDescent="0.25">
      <c r="A73" s="1" t="s">
        <v>69</v>
      </c>
      <c r="B73" s="1"/>
      <c r="C73" s="1"/>
      <c r="D73" s="19">
        <f>ROUND(D51+D55+D72,5)</f>
        <v>172839</v>
      </c>
      <c r="E73" s="10"/>
      <c r="F73" s="32">
        <f>ROUND(F51+F55+F72,5)</f>
        <v>12869</v>
      </c>
      <c r="G73" s="33"/>
    </row>
    <row r="74" spans="1:10" hidden="1" x14ac:dyDescent="0.25">
      <c r="A74" s="1" t="s">
        <v>70</v>
      </c>
      <c r="B74" s="1"/>
      <c r="C74" s="1"/>
      <c r="D74" s="19"/>
      <c r="E74" s="10"/>
      <c r="F74" s="32"/>
      <c r="G74" s="33"/>
    </row>
    <row r="75" spans="1:10" hidden="1" x14ac:dyDescent="0.25">
      <c r="A75" s="1"/>
      <c r="B75" s="1" t="s">
        <v>71</v>
      </c>
      <c r="C75" s="1"/>
      <c r="D75" s="19">
        <v>0</v>
      </c>
      <c r="E75" s="10"/>
      <c r="F75" s="32">
        <v>0</v>
      </c>
      <c r="G75" s="33"/>
    </row>
    <row r="76" spans="1:10" hidden="1" x14ac:dyDescent="0.25">
      <c r="A76" s="1"/>
      <c r="B76" s="1" t="s">
        <v>72</v>
      </c>
      <c r="C76" s="1"/>
      <c r="D76" s="19">
        <v>0</v>
      </c>
      <c r="E76" s="10"/>
      <c r="F76" s="32">
        <v>0</v>
      </c>
      <c r="G76" s="33"/>
    </row>
    <row r="77" spans="1:10" hidden="1" x14ac:dyDescent="0.25">
      <c r="A77" s="1"/>
      <c r="B77" s="1" t="s">
        <v>73</v>
      </c>
      <c r="C77" s="1"/>
      <c r="D77" s="19">
        <v>0</v>
      </c>
      <c r="E77" s="10"/>
      <c r="F77" s="32">
        <v>0</v>
      </c>
      <c r="G77" s="33"/>
    </row>
    <row r="78" spans="1:10" hidden="1" x14ac:dyDescent="0.25">
      <c r="A78" s="1"/>
      <c r="B78" s="1" t="s">
        <v>74</v>
      </c>
      <c r="C78" s="1"/>
      <c r="D78" s="19">
        <v>0</v>
      </c>
      <c r="E78" s="10"/>
      <c r="F78" s="32">
        <v>0</v>
      </c>
      <c r="G78" s="33"/>
    </row>
    <row r="79" spans="1:10" ht="15.75" hidden="1" thickBot="1" x14ac:dyDescent="0.3">
      <c r="A79" s="1"/>
      <c r="B79" s="1" t="s">
        <v>75</v>
      </c>
      <c r="C79" s="1"/>
      <c r="D79" s="20">
        <v>0</v>
      </c>
      <c r="E79" s="11"/>
      <c r="F79" s="35">
        <v>0</v>
      </c>
      <c r="G79" s="36"/>
    </row>
    <row r="80" spans="1:10" hidden="1" x14ac:dyDescent="0.25">
      <c r="A80" s="1" t="s">
        <v>76</v>
      </c>
      <c r="B80" s="1"/>
      <c r="C80" s="1"/>
      <c r="D80" s="19">
        <f>ROUND(SUM(D74:D79),5)</f>
        <v>0</v>
      </c>
      <c r="E80" s="10"/>
      <c r="F80" s="32">
        <f>ROUND(SUM(F74:F79),5)</f>
        <v>0</v>
      </c>
      <c r="G80" s="33"/>
    </row>
    <row r="81" spans="1:9" x14ac:dyDescent="0.25">
      <c r="A81" s="1"/>
      <c r="B81" s="1"/>
      <c r="C81" s="1"/>
      <c r="D81" s="19"/>
      <c r="E81" s="10"/>
      <c r="F81" s="32"/>
      <c r="G81" s="33"/>
    </row>
    <row r="82" spans="1:9" x14ac:dyDescent="0.25">
      <c r="A82" s="1" t="s">
        <v>77</v>
      </c>
      <c r="B82" s="1"/>
      <c r="C82" s="1"/>
      <c r="D82" s="19"/>
      <c r="E82" s="10"/>
      <c r="F82" s="32"/>
      <c r="G82" s="33"/>
    </row>
    <row r="83" spans="1:9" x14ac:dyDescent="0.25">
      <c r="A83" s="1"/>
      <c r="B83" s="1" t="s">
        <v>78</v>
      </c>
      <c r="C83" s="1"/>
      <c r="D83" s="19">
        <v>0</v>
      </c>
      <c r="E83" s="10"/>
      <c r="F83" s="32">
        <v>0</v>
      </c>
      <c r="G83" s="33"/>
    </row>
    <row r="84" spans="1:9" x14ac:dyDescent="0.25">
      <c r="A84" s="1"/>
      <c r="B84" s="1" t="s">
        <v>79</v>
      </c>
      <c r="C84" s="1"/>
      <c r="D84" s="19"/>
      <c r="E84" s="10"/>
      <c r="F84" s="32"/>
      <c r="G84" s="33"/>
    </row>
    <row r="85" spans="1:9" x14ac:dyDescent="0.25">
      <c r="A85" s="1"/>
      <c r="B85" s="1"/>
      <c r="C85" s="1" t="s">
        <v>80</v>
      </c>
      <c r="D85" s="19">
        <v>181142</v>
      </c>
      <c r="E85" s="10"/>
      <c r="F85" s="37">
        <f>142480+1568+8025+4554</f>
        <v>156627</v>
      </c>
      <c r="G85" s="36"/>
      <c r="H85" s="34">
        <f>+F85</f>
        <v>156627</v>
      </c>
    </row>
    <row r="86" spans="1:9" x14ac:dyDescent="0.25">
      <c r="A86" s="1"/>
      <c r="B86" s="1"/>
      <c r="C86" s="1" t="s">
        <v>81</v>
      </c>
      <c r="D86" s="19">
        <v>66794</v>
      </c>
      <c r="E86" s="10"/>
      <c r="F86" s="32">
        <f>59217</f>
        <v>59217</v>
      </c>
      <c r="G86" s="33"/>
      <c r="H86" s="34">
        <f t="shared" ref="H86:H87" si="6">+F86</f>
        <v>59217</v>
      </c>
    </row>
    <row r="87" spans="1:9" ht="15.75" thickBot="1" x14ac:dyDescent="0.3">
      <c r="A87" s="1"/>
      <c r="B87" s="1"/>
      <c r="C87" s="1" t="s">
        <v>82</v>
      </c>
      <c r="D87" s="20">
        <v>35100</v>
      </c>
      <c r="E87" s="11"/>
      <c r="F87" s="35">
        <v>47040</v>
      </c>
      <c r="G87" s="36"/>
      <c r="H87" s="34">
        <f t="shared" si="6"/>
        <v>47040</v>
      </c>
    </row>
    <row r="88" spans="1:9" x14ac:dyDescent="0.25">
      <c r="A88" s="1"/>
      <c r="B88" s="1" t="s">
        <v>83</v>
      </c>
      <c r="C88" s="1"/>
      <c r="D88" s="19">
        <f>ROUND(SUM(D84:D87),5)</f>
        <v>283036</v>
      </c>
      <c r="E88" s="10"/>
      <c r="F88" s="32">
        <f>ROUND(SUM(F84:F87),5)</f>
        <v>262884</v>
      </c>
      <c r="G88" s="33"/>
    </row>
    <row r="89" spans="1:9" x14ac:dyDescent="0.25">
      <c r="A89" s="1"/>
      <c r="B89" s="1"/>
      <c r="C89" s="1"/>
      <c r="D89" s="19"/>
      <c r="E89" s="10"/>
      <c r="F89" s="32"/>
      <c r="G89" s="33"/>
    </row>
    <row r="90" spans="1:9" x14ac:dyDescent="0.25">
      <c r="A90" s="1"/>
      <c r="B90" s="1" t="s">
        <v>84</v>
      </c>
      <c r="C90" s="1"/>
      <c r="D90" s="19"/>
      <c r="E90" s="10"/>
      <c r="F90" s="32"/>
      <c r="G90" s="33"/>
    </row>
    <row r="91" spans="1:9" x14ac:dyDescent="0.25">
      <c r="A91" s="1"/>
      <c r="B91" s="1"/>
      <c r="C91" s="1" t="s">
        <v>85</v>
      </c>
      <c r="D91" s="19">
        <v>0</v>
      </c>
      <c r="E91" s="10"/>
      <c r="F91" s="32">
        <v>0</v>
      </c>
      <c r="G91" s="33"/>
      <c r="I91" s="34">
        <f>+F91</f>
        <v>0</v>
      </c>
    </row>
    <row r="92" spans="1:9" x14ac:dyDescent="0.25">
      <c r="A92" s="1"/>
      <c r="B92" s="1"/>
      <c r="C92" s="1" t="s">
        <v>86</v>
      </c>
      <c r="D92" s="19">
        <v>195000</v>
      </c>
      <c r="E92" s="10"/>
      <c r="F92" s="32">
        <v>188466</v>
      </c>
      <c r="G92" s="33"/>
      <c r="I92" s="34">
        <f t="shared" ref="I92:I95" si="7">+F92</f>
        <v>188466</v>
      </c>
    </row>
    <row r="93" spans="1:9" x14ac:dyDescent="0.25">
      <c r="A93" s="1"/>
      <c r="B93" s="1"/>
      <c r="C93" s="1" t="s">
        <v>87</v>
      </c>
      <c r="D93" s="19">
        <v>79236</v>
      </c>
      <c r="E93" s="10"/>
      <c r="F93" s="32">
        <f>141353+1568+4554</f>
        <v>147475</v>
      </c>
      <c r="G93" s="33"/>
      <c r="I93" s="34">
        <f t="shared" si="7"/>
        <v>147475</v>
      </c>
    </row>
    <row r="94" spans="1:9" x14ac:dyDescent="0.25">
      <c r="A94" s="1"/>
      <c r="B94" s="1"/>
      <c r="C94" s="1" t="s">
        <v>88</v>
      </c>
      <c r="D94" s="19">
        <v>66794</v>
      </c>
      <c r="E94" s="10"/>
      <c r="F94" s="32">
        <v>68186</v>
      </c>
      <c r="G94" s="33"/>
      <c r="I94" s="34">
        <f t="shared" si="7"/>
        <v>68186</v>
      </c>
    </row>
    <row r="95" spans="1:9" ht="15.75" thickBot="1" x14ac:dyDescent="0.3">
      <c r="A95" s="1"/>
      <c r="B95" s="1"/>
      <c r="C95" s="1" t="s">
        <v>89</v>
      </c>
      <c r="D95" s="21">
        <v>26567</v>
      </c>
      <c r="E95" s="12"/>
      <c r="F95" s="37">
        <v>20979</v>
      </c>
      <c r="G95" s="36"/>
      <c r="I95" s="34">
        <f t="shared" si="7"/>
        <v>20979</v>
      </c>
    </row>
    <row r="96" spans="1:9" ht="15.75" thickBot="1" x14ac:dyDescent="0.3">
      <c r="A96" s="1"/>
      <c r="B96" s="1" t="s">
        <v>90</v>
      </c>
      <c r="C96" s="1"/>
      <c r="D96" s="23">
        <f>ROUND(SUM(D90:D95),5)</f>
        <v>367597</v>
      </c>
      <c r="E96" s="14"/>
      <c r="F96" s="39">
        <f>ROUND(SUM(F90:F95),5)</f>
        <v>425106</v>
      </c>
      <c r="G96" s="36"/>
    </row>
    <row r="97" spans="1:12" x14ac:dyDescent="0.25">
      <c r="A97" s="1" t="s">
        <v>91</v>
      </c>
      <c r="B97" s="1"/>
      <c r="C97" s="1"/>
      <c r="D97" s="19">
        <f>ROUND(SUM(D82:D83)+D88+D96,5)</f>
        <v>650633</v>
      </c>
      <c r="E97" s="10"/>
      <c r="F97" s="32">
        <f>ROUND(SUM(F82:F83)+F88+F96,5)</f>
        <v>687990</v>
      </c>
      <c r="G97" s="33"/>
    </row>
    <row r="98" spans="1:12" ht="15.75" thickBot="1" x14ac:dyDescent="0.3">
      <c r="A98" s="1" t="s">
        <v>92</v>
      </c>
      <c r="B98" s="1"/>
      <c r="C98" s="1"/>
      <c r="D98" s="21">
        <v>0</v>
      </c>
      <c r="E98" s="12"/>
      <c r="F98" s="37">
        <v>0</v>
      </c>
      <c r="G98" s="36"/>
    </row>
    <row r="99" spans="1:12" ht="15.75" thickBot="1" x14ac:dyDescent="0.3">
      <c r="A99" s="1"/>
      <c r="B99" s="1"/>
      <c r="C99" s="1" t="s">
        <v>93</v>
      </c>
      <c r="D99" s="22">
        <f>ROUND(D38+D46+D49+D73+D80+SUM(D97:D98),5)</f>
        <v>867458</v>
      </c>
      <c r="E99" s="13"/>
      <c r="F99" s="38">
        <f>ROUND(F38+F46+F49+F73+F80+SUM(F97:F98),5)</f>
        <v>811808</v>
      </c>
      <c r="G99" s="43"/>
      <c r="H99" s="44">
        <f>SUM(H40:H95)</f>
        <v>262884</v>
      </c>
      <c r="I99" s="44">
        <f t="shared" ref="I99:K99" si="8">SUM(I40:I95)</f>
        <v>425106</v>
      </c>
      <c r="J99" s="44">
        <f t="shared" si="8"/>
        <v>12869</v>
      </c>
      <c r="K99" s="44">
        <f t="shared" si="8"/>
        <v>110949</v>
      </c>
      <c r="L99" s="9"/>
    </row>
    <row r="100" spans="1:12" ht="15.75" thickBot="1" x14ac:dyDescent="0.3">
      <c r="A100" s="1"/>
      <c r="B100" s="1"/>
      <c r="C100" s="1"/>
      <c r="D100" s="22"/>
      <c r="E100" s="13"/>
      <c r="F100" s="38"/>
      <c r="G100" s="43"/>
      <c r="H100" s="44"/>
      <c r="I100" s="44"/>
      <c r="J100" s="44"/>
      <c r="K100" s="44"/>
    </row>
    <row r="101" spans="1:12" s="2" customFormat="1" ht="12.75" thickBot="1" x14ac:dyDescent="0.25">
      <c r="A101" s="1"/>
      <c r="B101" s="1"/>
      <c r="C101" s="1" t="s">
        <v>94</v>
      </c>
      <c r="D101" s="24">
        <f>+D36-D99</f>
        <v>22001</v>
      </c>
      <c r="E101" s="15"/>
      <c r="F101" s="45">
        <f>+F36-F99</f>
        <v>82751</v>
      </c>
      <c r="G101" s="46"/>
      <c r="H101" s="47">
        <f t="shared" ref="H101:K101" si="9">+H36-H99</f>
        <v>26566</v>
      </c>
      <c r="I101" s="47">
        <f t="shared" si="9"/>
        <v>-21044</v>
      </c>
      <c r="J101" s="47">
        <f t="shared" si="9"/>
        <v>-1636</v>
      </c>
      <c r="K101" s="47">
        <f t="shared" si="9"/>
        <v>78865</v>
      </c>
    </row>
    <row r="102" spans="1:12" ht="15.75" thickTop="1" x14ac:dyDescent="0.25"/>
    <row r="103" spans="1:12" x14ac:dyDescent="0.25">
      <c r="C103" s="4" t="s">
        <v>102</v>
      </c>
      <c r="F103" s="50">
        <f>+F101</f>
        <v>82751</v>
      </c>
    </row>
  </sheetData>
  <pageMargins left="0.23" right="0.21" top="0.67" bottom="0.66" header="0.22" footer="0.3"/>
  <pageSetup orientation="portrait" r:id="rId1"/>
  <headerFooter>
    <oddHeader>&amp;C&amp;"Arial,Bold"&amp;12 Town of Pelzer
FY2016-2017</oddHeader>
    <oddFooter>&amp;LAs of: &amp;D at: &amp;T&amp;R&amp;"Arial,Bold"&amp;8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628650</xdr:colOff>
                <xdr:row>2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628650</xdr:colOff>
                <xdr:row>2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watkins</dc:creator>
  <cp:lastModifiedBy>Heather</cp:lastModifiedBy>
  <cp:lastPrinted>2016-05-24T20:48:32Z</cp:lastPrinted>
  <dcterms:created xsi:type="dcterms:W3CDTF">2016-04-20T13:15:08Z</dcterms:created>
  <dcterms:modified xsi:type="dcterms:W3CDTF">2016-08-17T18:53:52Z</dcterms:modified>
</cp:coreProperties>
</file>